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при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<sst xmlns="http://schemas.openxmlformats.org/spreadsheetml/2006/main" count="67" uniqueCount="65">
  <si>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I.</t>
  </si>
  <si>
    <t>Доходы</t>
  </si>
  <si>
    <t>1.1</t>
  </si>
  <si>
    <t>Налоговые доходы</t>
  </si>
  <si>
    <t>Налог на доходы физических лиц</t>
  </si>
  <si>
    <t>Прочие налоговые доходы</t>
  </si>
  <si>
    <t>Неналоговые доходы</t>
  </si>
  <si>
    <t>1.2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</si>
  <si>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</si>
  <si>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</si>
  <si>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</si>
  <si>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</si>
  <si>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</si>
  <si>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</si>
  <si>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</si>
  <si>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</si>
  <si>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</si>
  <si>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</si>
  <si>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</si>
  <si>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</si>
  <si>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</si>
  <si>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</si>
  <si>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</si>
  <si>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</si>
  <si>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</si>
  <si>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</si>
  <si>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</si>
  <si>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Кредиты из республиканского бюджета</t>
  </si>
  <si>
    <t>Дотации</t>
  </si>
  <si>
    <t>Единый налог на вмененный доход для отдельных видов деятельности</t>
  </si>
  <si>
    <t>Земельный налог</t>
  </si>
  <si>
    <t>Налог на имущество физлиц</t>
  </si>
  <si>
    <t>Госпошлина</t>
  </si>
  <si>
    <t>Наименование показателей</t>
  </si>
  <si>
    <t>№</t>
  </si>
  <si>
    <t>Налоговые и неналоговые доходы</t>
  </si>
  <si>
    <t xml:space="preserve">                     в том числе:</t>
  </si>
  <si>
    <t>Субвенции</t>
  </si>
  <si>
    <t>Иные межбюджетны трансферты</t>
  </si>
  <si>
    <t>Справочно (возврат МБТ)</t>
  </si>
  <si>
    <t>Безвозмездные поступления от муниципальных организаций</t>
  </si>
  <si>
    <t>Безвозмездные поступления</t>
  </si>
  <si>
    <t xml:space="preserve">                     в том числе из республиканского бюджета:</t>
  </si>
  <si>
    <t>Процент исполнения</t>
  </si>
  <si>
    <t>Отклонение ожидаемого исполнения оп плановых назначений</t>
  </si>
  <si>
    <t>в том числе по доп.нормативу</t>
  </si>
  <si>
    <t>прочие безвозмездные поступления</t>
  </si>
  <si>
    <t>Глава муниципального образования</t>
  </si>
  <si>
    <t>Фонд оплаты труда государственных (муниципальных) органов (КОСГУ 121). ВСЕГО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</si>
  <si>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(КОСГУ 129). ВСЕГО</t>
  </si>
  <si>
    <t>Прочая закупка товаров, работ и услуг для обеспечения государственных (муниципальных) нужд (КОСГУ 244). ВСЕГО</t>
  </si>
  <si>
    <t>Иные выплаты населению (КОСГУ 360). ВСЕГО</t>
  </si>
  <si>
    <t>Иные межбюджетные трансферты(КОСГУ 540).ВСЕГО</t>
  </si>
  <si>
    <t>Уплата налогов, сборов и иных платежей (КОСГУ 850). ВСЕГО</t>
  </si>
  <si>
    <t>Закупка товаров, работ, услуг в целях капитального ремонта государственного (муниципального) имущества (КОСГУ 243). ВСЕГО</t>
  </si>
  <si>
    <t>Фонд оплаты труда учреждений (КОСГУ 111). ВСЕГО</t>
  </si>
  <si>
    <t>Взносы по обязательному социальному страхованию на выплаты по оплате труда работников и иные выплаты работникам учреждений (КОСГУ 119). ВСЕГО</t>
  </si>
  <si>
    <t>Исполнено за 2018 год</t>
  </si>
  <si>
    <t>Исполнено по состоянию на 01.11.2019 года</t>
  </si>
  <si>
    <t>Ожидаемое исполнение 2019 года</t>
  </si>
  <si>
    <t>2019 год</t>
  </si>
  <si>
    <t>Плановые назначения на 2019 год (уточнено по состоянию на 01.11.2019 года)</t>
  </si>
  <si>
    <t>Ожидаемая оценка показателей  бюджета  муниципального образования сельское поселение "Шаралдайское" за 2019 год</t>
  </si>
  <si>
    <t>сельское поселение "Шаралдайское"</t>
  </si>
  <si>
    <t>А.Г. Голендухин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</si>
</sst>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00%"/>
    <numFmt numFmtId="168" formatCode="0.0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NumberFormat="1" applyFont="1" applyAlignment="1" applyProtection="1">
      <alignment wrapText="1"/>
      <protection locked="0"/>
    </xf>
    <xf numFmtId="164" fontId="11" fillId="0" borderId="11" xfId="0" applyNumberFormat="1" applyFont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0" applyNumberFormat="1" applyFont="1" applyBorder="1" applyAlignment="1" applyProtection="1">
      <alignment horizontal="right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33" borderId="10" xfId="0" applyNumberFormat="1" applyFont="1" applyFill="1" applyBorder="1" applyAlignment="1" applyProtection="1">
      <alignment wrapText="1"/>
      <protection/>
    </xf>
    <xf numFmtId="166" fontId="3" fillId="0" borderId="10" xfId="0" applyNumberFormat="1" applyFont="1" applyBorder="1" applyAlignment="1" applyProtection="1">
      <alignment wrapText="1"/>
      <protection locked="0"/>
    </xf>
    <xf numFmtId="166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33" borderId="10" xfId="0" applyNumberFormat="1" applyFont="1" applyFill="1" applyBorder="1" applyAlignment="1" applyProtection="1">
      <alignment horizontal="right" wrapText="1"/>
      <protection/>
    </xf>
    <xf numFmtId="166" fontId="3" fillId="0" borderId="10" xfId="0" applyNumberFormat="1" applyFont="1" applyFill="1" applyBorder="1" applyAlignment="1" applyProtection="1">
      <alignment horizontal="right" vertical="center" wrapText="1"/>
      <protection/>
    </xf>
    <xf numFmtId="166" fontId="8" fillId="33" borderId="10" xfId="0" applyNumberFormat="1" applyFont="1" applyFill="1" applyBorder="1" applyAlignment="1" applyProtection="1">
      <alignment horizontal="right" vertical="center" wrapText="1"/>
      <protection/>
    </xf>
    <xf numFmtId="166" fontId="13" fillId="35" borderId="10" xfId="0" applyNumberFormat="1" applyFont="1" applyFill="1" applyBorder="1" applyAlignment="1" applyProtection="1">
      <alignment horizontal="right" vertical="center" wrapText="1"/>
      <protection/>
    </xf>
    <xf numFmtId="166" fontId="9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11" fillId="0" borderId="0" xfId="0" applyNumberFormat="1" applyFont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="115" zoomScaleNormal="115" zoomScalePageLayoutView="0" workbookViewId="0" topLeftCell="A1">
      <selection activeCell="G15" sqref="G15"/>
    </sheetView>
  </sheetViews>
  <sheetFormatPr defaultColWidth="9.00390625" defaultRowHeight="12.75"/>
  <cols>
    <col min="1" max="1" width="5.125" style="0" customWidth="1"/>
    <col min="2" max="2" width="44.125" style="0" customWidth="1"/>
    <col min="3" max="3" width="11.625" style="0" customWidth="1"/>
    <col min="4" max="5" width="12.75390625" style="0" customWidth="1"/>
    <col min="6" max="6" width="9.25390625" style="0" customWidth="1"/>
    <col min="7" max="7" width="12.125" style="0" customWidth="1"/>
    <col min="8" max="8" width="11.75390625" style="0" customWidth="1"/>
  </cols>
  <sheetData>
    <row r="2" spans="1:8" ht="12.75">
      <c r="A2" s="1"/>
      <c r="B2" s="2"/>
      <c r="C2" s="6"/>
      <c r="D2" s="6"/>
      <c r="E2" s="6"/>
      <c r="F2" s="7"/>
      <c r="G2" s="6"/>
      <c r="H2" s="6"/>
    </row>
    <row r="3" spans="1:8" ht="14.25">
      <c r="A3" s="65" t="s">
        <v>62</v>
      </c>
      <c r="B3" s="65"/>
      <c r="C3" s="65"/>
      <c r="D3" s="65"/>
      <c r="E3" s="65"/>
      <c r="F3" s="65"/>
      <c r="G3" s="65"/>
      <c r="H3" s="65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2.75" customHeight="1">
      <c r="A5" s="67" t="s">
        <v>34</v>
      </c>
      <c r="B5" s="68" t="s">
        <v>33</v>
      </c>
      <c r="C5" s="62" t="s">
        <v>57</v>
      </c>
      <c r="D5" s="62" t="s">
        <v>60</v>
      </c>
      <c r="E5" s="62"/>
      <c r="F5" s="62"/>
      <c r="G5" s="62"/>
      <c r="H5" s="62"/>
    </row>
    <row r="6" spans="1:8" ht="12.75" customHeight="1">
      <c r="A6" s="67"/>
      <c r="B6" s="68"/>
      <c r="C6" s="62"/>
      <c r="D6" s="62" t="s">
        <v>61</v>
      </c>
      <c r="E6" s="62" t="s">
        <v>58</v>
      </c>
      <c r="F6" s="62" t="s">
        <v>43</v>
      </c>
      <c r="G6" s="62" t="s">
        <v>59</v>
      </c>
      <c r="H6" s="62" t="s">
        <v>44</v>
      </c>
    </row>
    <row r="7" spans="1:8" ht="54.75" customHeight="1">
      <c r="A7" s="67"/>
      <c r="B7" s="68"/>
      <c r="C7" s="62"/>
      <c r="D7" s="62"/>
      <c r="E7" s="62"/>
      <c r="F7" s="62"/>
      <c r="G7" s="62"/>
      <c r="H7" s="62"/>
    </row>
    <row r="8" spans="1:8" ht="14.25" customHeight="1">
      <c r="A8" s="8" t="s">
        <v>0</v>
      </c>
      <c r="B8" s="9" t="s">
        <v>1</v>
      </c>
      <c r="C8" s="48">
        <f>C9+C20</f>
        <v>10729.718</v>
      </c>
      <c r="D8" s="48">
        <f>D9+D20</f>
        <v>8405.041</v>
      </c>
      <c r="E8" s="48">
        <f>E9+E20</f>
        <v>7559.225999999999</v>
      </c>
      <c r="F8" s="11">
        <f>SUM(E8/D8*100)</f>
        <v>89.9368129197704</v>
      </c>
      <c r="G8" s="48">
        <f>G9+G20</f>
        <v>8405.041</v>
      </c>
      <c r="H8" s="49">
        <f aca="true" t="shared" si="0" ref="H8:H13">G8-D8</f>
        <v>0</v>
      </c>
    </row>
    <row r="9" spans="1:8" ht="20.25" customHeight="1">
      <c r="A9" s="9" t="s">
        <v>2</v>
      </c>
      <c r="B9" s="9" t="s">
        <v>35</v>
      </c>
      <c r="C9" s="49">
        <f>C10+C19</f>
        <v>1667.285</v>
      </c>
      <c r="D9" s="49">
        <f>D10+D19</f>
        <v>1511.05</v>
      </c>
      <c r="E9" s="49">
        <f>E10+E19</f>
        <v>769.588</v>
      </c>
      <c r="F9" s="11">
        <f aca="true" t="shared" si="1" ref="F9:F62">SUM(E9/D9*100)</f>
        <v>50.930677343569045</v>
      </c>
      <c r="G9" s="49">
        <f>G10+G19</f>
        <v>1511.05</v>
      </c>
      <c r="H9" s="49">
        <f t="shared" si="0"/>
        <v>0</v>
      </c>
    </row>
    <row r="10" spans="1:8" ht="12.75">
      <c r="A10" s="12"/>
      <c r="B10" s="9" t="s">
        <v>3</v>
      </c>
      <c r="C10" s="48">
        <f>C12+C14+C15+C16+C17+C18</f>
        <v>1262.372</v>
      </c>
      <c r="D10" s="48">
        <f>D12+D14+D15+D16+D17+D18</f>
        <v>1108.55</v>
      </c>
      <c r="E10" s="48">
        <f>E12+E14+E15+E16+E17+E18</f>
        <v>436.08700000000005</v>
      </c>
      <c r="F10" s="11">
        <f t="shared" si="1"/>
        <v>39.33850525461189</v>
      </c>
      <c r="G10" s="48">
        <f>G12+G14+G15+G16+G17+G18</f>
        <v>1108.55</v>
      </c>
      <c r="H10" s="49">
        <f t="shared" si="0"/>
        <v>0</v>
      </c>
    </row>
    <row r="11" spans="1:8" ht="12.75">
      <c r="A11" s="13"/>
      <c r="B11" s="14" t="s">
        <v>36</v>
      </c>
      <c r="C11" s="50"/>
      <c r="D11" s="50"/>
      <c r="E11" s="50"/>
      <c r="F11" s="11"/>
      <c r="G11" s="50"/>
      <c r="H11" s="49">
        <f t="shared" si="0"/>
        <v>0</v>
      </c>
    </row>
    <row r="12" spans="1:8" ht="12.75">
      <c r="A12" s="15"/>
      <c r="B12" s="16" t="s">
        <v>4</v>
      </c>
      <c r="C12" s="50">
        <v>45.169</v>
      </c>
      <c r="D12" s="50">
        <v>47.7</v>
      </c>
      <c r="E12" s="50">
        <v>40.167</v>
      </c>
      <c r="F12" s="11">
        <f t="shared" si="1"/>
        <v>84.20754716981132</v>
      </c>
      <c r="G12" s="50">
        <v>47.7</v>
      </c>
      <c r="H12" s="49">
        <f t="shared" si="0"/>
        <v>0</v>
      </c>
    </row>
    <row r="13" spans="1:8" ht="12.75">
      <c r="A13" s="15"/>
      <c r="B13" s="17" t="s">
        <v>45</v>
      </c>
      <c r="C13" s="50"/>
      <c r="D13" s="50"/>
      <c r="E13" s="50"/>
      <c r="F13" s="11"/>
      <c r="G13" s="50"/>
      <c r="H13" s="49">
        <f t="shared" si="0"/>
        <v>0</v>
      </c>
    </row>
    <row r="14" spans="1:8" ht="22.5">
      <c r="A14" s="15"/>
      <c r="B14" s="18" t="s">
        <v>29</v>
      </c>
      <c r="C14" s="51">
        <v>0.456</v>
      </c>
      <c r="D14" s="51">
        <v>0</v>
      </c>
      <c r="E14" s="51">
        <v>0</v>
      </c>
      <c r="F14" s="11" t="e">
        <f t="shared" si="1"/>
        <v>#DIV/0!</v>
      </c>
      <c r="G14" s="51">
        <v>0</v>
      </c>
      <c r="H14" s="49">
        <f aca="true" t="shared" si="2" ref="H14:H49">G14-D14</f>
        <v>0</v>
      </c>
    </row>
    <row r="15" spans="1:8" ht="12.75">
      <c r="A15" s="15"/>
      <c r="B15" s="18" t="s">
        <v>31</v>
      </c>
      <c r="C15" s="51">
        <v>98.066</v>
      </c>
      <c r="D15" s="51">
        <v>125</v>
      </c>
      <c r="E15" s="51">
        <v>30.359</v>
      </c>
      <c r="F15" s="11">
        <f t="shared" si="1"/>
        <v>24.287200000000002</v>
      </c>
      <c r="G15" s="51">
        <v>125</v>
      </c>
      <c r="H15" s="49">
        <f t="shared" si="2"/>
        <v>0</v>
      </c>
    </row>
    <row r="16" spans="1:8" ht="12.75">
      <c r="A16" s="15"/>
      <c r="B16" s="16" t="s">
        <v>30</v>
      </c>
      <c r="C16" s="50">
        <v>1105.279</v>
      </c>
      <c r="D16" s="50">
        <v>880</v>
      </c>
      <c r="E16" s="50">
        <v>309.711</v>
      </c>
      <c r="F16" s="11">
        <f t="shared" si="1"/>
        <v>35.19443181818182</v>
      </c>
      <c r="G16" s="50">
        <v>880</v>
      </c>
      <c r="H16" s="49">
        <f t="shared" si="2"/>
        <v>0</v>
      </c>
    </row>
    <row r="17" spans="1:8" ht="12.75">
      <c r="A17" s="15"/>
      <c r="B17" s="16" t="s">
        <v>32</v>
      </c>
      <c r="C17" s="50"/>
      <c r="D17" s="50"/>
      <c r="E17" s="50"/>
      <c r="F17" s="11"/>
      <c r="G17" s="50"/>
      <c r="H17" s="49">
        <f t="shared" si="2"/>
        <v>0</v>
      </c>
    </row>
    <row r="18" spans="1:8" ht="12.75">
      <c r="A18" s="15"/>
      <c r="B18" s="16" t="s">
        <v>5</v>
      </c>
      <c r="C18" s="50">
        <v>13.402</v>
      </c>
      <c r="D18" s="50">
        <v>55.85</v>
      </c>
      <c r="E18" s="50">
        <v>55.85</v>
      </c>
      <c r="F18" s="11">
        <f t="shared" si="1"/>
        <v>100</v>
      </c>
      <c r="G18" s="50">
        <v>55.85</v>
      </c>
      <c r="H18" s="49">
        <f t="shared" si="2"/>
        <v>0</v>
      </c>
    </row>
    <row r="19" spans="1:8" ht="12.75">
      <c r="A19" s="13"/>
      <c r="B19" s="19" t="s">
        <v>6</v>
      </c>
      <c r="C19" s="52">
        <v>404.913</v>
      </c>
      <c r="D19" s="52">
        <v>402.5</v>
      </c>
      <c r="E19" s="52">
        <v>333.501</v>
      </c>
      <c r="F19" s="11">
        <f t="shared" si="1"/>
        <v>82.85739130434781</v>
      </c>
      <c r="G19" s="52">
        <v>402.5</v>
      </c>
      <c r="H19" s="49">
        <f t="shared" si="2"/>
        <v>0</v>
      </c>
    </row>
    <row r="20" spans="1:8" ht="12.75">
      <c r="A20" s="9" t="s">
        <v>7</v>
      </c>
      <c r="B20" s="9" t="s">
        <v>41</v>
      </c>
      <c r="C20" s="53">
        <f>SUM(C22:C25)-C27+C26</f>
        <v>9062.433</v>
      </c>
      <c r="D20" s="53">
        <f>SUM(D22:D25)-D27+D26</f>
        <v>6893.991</v>
      </c>
      <c r="E20" s="53">
        <f>SUM(E22:E25)-E27+E26</f>
        <v>6789.637999999999</v>
      </c>
      <c r="F20" s="11">
        <f t="shared" si="1"/>
        <v>98.48631946284814</v>
      </c>
      <c r="G20" s="53">
        <f>SUM(G22:G25)-G27+G26</f>
        <v>6893.991</v>
      </c>
      <c r="H20" s="49">
        <f t="shared" si="2"/>
        <v>0</v>
      </c>
    </row>
    <row r="21" spans="1:8" ht="12.75">
      <c r="A21" s="20"/>
      <c r="B21" s="14" t="s">
        <v>42</v>
      </c>
      <c r="C21" s="54"/>
      <c r="D21" s="54"/>
      <c r="E21" s="54"/>
      <c r="F21" s="11"/>
      <c r="G21" s="54"/>
      <c r="H21" s="49">
        <f t="shared" si="2"/>
        <v>0</v>
      </c>
    </row>
    <row r="22" spans="1:8" ht="12.75">
      <c r="A22" s="20"/>
      <c r="B22" s="16" t="s">
        <v>28</v>
      </c>
      <c r="C22" s="55">
        <v>1660.49</v>
      </c>
      <c r="D22" s="55">
        <v>1593.764</v>
      </c>
      <c r="E22" s="55">
        <v>1593.764</v>
      </c>
      <c r="F22" s="11">
        <f t="shared" si="1"/>
        <v>100</v>
      </c>
      <c r="G22" s="55">
        <v>1593.764</v>
      </c>
      <c r="H22" s="49">
        <f t="shared" si="2"/>
        <v>0</v>
      </c>
    </row>
    <row r="23" spans="1:8" ht="12.75">
      <c r="A23" s="20"/>
      <c r="B23" s="18" t="s">
        <v>46</v>
      </c>
      <c r="C23" s="55"/>
      <c r="D23" s="55"/>
      <c r="E23" s="50"/>
      <c r="F23" s="11"/>
      <c r="G23" s="55"/>
      <c r="H23" s="49">
        <f t="shared" si="2"/>
        <v>0</v>
      </c>
    </row>
    <row r="24" spans="1:8" ht="12.75">
      <c r="A24" s="20"/>
      <c r="B24" s="18" t="s">
        <v>37</v>
      </c>
      <c r="C24" s="55">
        <v>255.2</v>
      </c>
      <c r="D24" s="55">
        <v>275.4</v>
      </c>
      <c r="E24" s="55">
        <v>275.4</v>
      </c>
      <c r="F24" s="11">
        <f t="shared" si="1"/>
        <v>100</v>
      </c>
      <c r="G24" s="55">
        <v>275.4</v>
      </c>
      <c r="H24" s="49">
        <f t="shared" si="2"/>
        <v>0</v>
      </c>
    </row>
    <row r="25" spans="1:8" ht="12.75">
      <c r="A25" s="20"/>
      <c r="B25" s="16" t="s">
        <v>38</v>
      </c>
      <c r="C25" s="50">
        <v>143.936</v>
      </c>
      <c r="D25" s="55">
        <v>209.35</v>
      </c>
      <c r="E25" s="55">
        <v>209.35</v>
      </c>
      <c r="F25" s="11">
        <f t="shared" si="1"/>
        <v>100</v>
      </c>
      <c r="G25" s="55">
        <v>209.35</v>
      </c>
      <c r="H25" s="49">
        <f t="shared" si="2"/>
        <v>0</v>
      </c>
    </row>
    <row r="26" spans="1:8" ht="12.75">
      <c r="A26" s="20"/>
      <c r="B26" s="16" t="s">
        <v>40</v>
      </c>
      <c r="C26" s="50">
        <v>7002.807</v>
      </c>
      <c r="D26" s="55">
        <v>4815.477</v>
      </c>
      <c r="E26" s="50">
        <v>4711.124</v>
      </c>
      <c r="F26" s="11">
        <f t="shared" si="1"/>
        <v>97.8329664953233</v>
      </c>
      <c r="G26" s="55">
        <v>4815.477</v>
      </c>
      <c r="H26" s="49">
        <f t="shared" si="2"/>
        <v>0</v>
      </c>
    </row>
    <row r="27" spans="1:8" ht="12.75">
      <c r="A27" s="20"/>
      <c r="B27" s="21" t="s">
        <v>39</v>
      </c>
      <c r="C27" s="50"/>
      <c r="D27" s="50"/>
      <c r="E27" s="50"/>
      <c r="F27" s="11"/>
      <c r="G27" s="50"/>
      <c r="H27" s="49">
        <f t="shared" si="2"/>
        <v>0</v>
      </c>
    </row>
    <row r="28" spans="1:8" ht="12.75">
      <c r="A28" s="22"/>
      <c r="B28" s="9" t="s">
        <v>8</v>
      </c>
      <c r="C28" s="56">
        <f>C8</f>
        <v>10729.718</v>
      </c>
      <c r="D28" s="56">
        <f>D8</f>
        <v>8405.041</v>
      </c>
      <c r="E28" s="56">
        <f>E8</f>
        <v>7559.225999999999</v>
      </c>
      <c r="F28" s="11">
        <f t="shared" si="1"/>
        <v>89.9368129197704</v>
      </c>
      <c r="G28" s="56">
        <f>G8</f>
        <v>8405.041</v>
      </c>
      <c r="H28" s="48">
        <f t="shared" si="2"/>
        <v>0</v>
      </c>
    </row>
    <row r="29" spans="1:8" ht="12.75">
      <c r="A29" s="23"/>
      <c r="B29" s="24"/>
      <c r="C29" s="57"/>
      <c r="D29" s="57"/>
      <c r="E29" s="57"/>
      <c r="F29" s="11"/>
      <c r="G29" s="61"/>
      <c r="H29" s="49">
        <f t="shared" si="2"/>
        <v>0</v>
      </c>
    </row>
    <row r="30" spans="1:8" ht="12.75">
      <c r="A30" s="8" t="s">
        <v>9</v>
      </c>
      <c r="B30" s="9" t="s">
        <v>10</v>
      </c>
      <c r="C30" s="58">
        <f>SUM(C31:C39)</f>
        <v>10735.107</v>
      </c>
      <c r="D30" s="58">
        <f>SUM(D31:D39)</f>
        <v>8415.618</v>
      </c>
      <c r="E30" s="58">
        <f>SUM(E31:E39)</f>
        <v>7448.397</v>
      </c>
      <c r="F30" s="11">
        <f t="shared" si="1"/>
        <v>88.50683336624832</v>
      </c>
      <c r="G30" s="58">
        <f>SUM(G31:G39)</f>
        <v>8426.311000000002</v>
      </c>
      <c r="H30" s="49">
        <f t="shared" si="2"/>
        <v>10.69300000000112</v>
      </c>
    </row>
    <row r="31" spans="1:8" ht="12.75">
      <c r="A31" s="46"/>
      <c r="B31" s="47" t="s">
        <v>55</v>
      </c>
      <c r="C31" s="59">
        <v>34.153</v>
      </c>
      <c r="D31" s="59">
        <v>477.974</v>
      </c>
      <c r="E31" s="59">
        <v>471.344</v>
      </c>
      <c r="F31" s="11">
        <f t="shared" si="1"/>
        <v>98.61289526208539</v>
      </c>
      <c r="G31" s="59">
        <v>477.974</v>
      </c>
      <c r="H31" s="49">
        <f t="shared" si="2"/>
        <v>0</v>
      </c>
    </row>
    <row r="32" spans="1:8" ht="33.75" customHeight="1">
      <c r="A32" s="46"/>
      <c r="B32" s="47" t="s">
        <v>56</v>
      </c>
      <c r="C32" s="59">
        <v>10.315</v>
      </c>
      <c r="D32" s="59">
        <v>144.282</v>
      </c>
      <c r="E32" s="59">
        <v>142.28</v>
      </c>
      <c r="F32" s="11">
        <f t="shared" si="1"/>
        <v>98.61243952814627</v>
      </c>
      <c r="G32" s="59">
        <v>144.282</v>
      </c>
      <c r="H32" s="49">
        <f t="shared" si="2"/>
        <v>0</v>
      </c>
    </row>
    <row r="33" spans="1:8" ht="21">
      <c r="A33" s="25"/>
      <c r="B33" s="26" t="s">
        <v>48</v>
      </c>
      <c r="C33" s="50">
        <v>2144.14</v>
      </c>
      <c r="D33" s="50">
        <v>1524.458</v>
      </c>
      <c r="E33" s="50">
        <v>1442.447</v>
      </c>
      <c r="F33" s="11">
        <f t="shared" si="1"/>
        <v>94.62031751612703</v>
      </c>
      <c r="G33" s="50">
        <v>1524.458</v>
      </c>
      <c r="H33" s="49">
        <f t="shared" si="2"/>
        <v>0</v>
      </c>
    </row>
    <row r="34" spans="1:8" ht="42">
      <c r="A34" s="25"/>
      <c r="B34" s="26" t="s">
        <v>49</v>
      </c>
      <c r="C34" s="50">
        <v>666.834</v>
      </c>
      <c r="D34" s="50">
        <v>488.079</v>
      </c>
      <c r="E34" s="50">
        <v>421.142</v>
      </c>
      <c r="F34" s="11">
        <f t="shared" si="1"/>
        <v>86.2856217948324</v>
      </c>
      <c r="G34" s="50">
        <v>488.079</v>
      </c>
      <c r="H34" s="49">
        <f t="shared" si="2"/>
        <v>0</v>
      </c>
    </row>
    <row r="35" spans="1:8" ht="31.5">
      <c r="A35" s="25"/>
      <c r="B35" s="26" t="s">
        <v>54</v>
      </c>
      <c r="C35" s="50">
        <v>5443.63</v>
      </c>
      <c r="D35" s="50">
        <v>2241.542</v>
      </c>
      <c r="E35" s="50">
        <v>2241.542</v>
      </c>
      <c r="F35" s="11">
        <f t="shared" si="1"/>
        <v>100</v>
      </c>
      <c r="G35" s="50">
        <v>2241.542</v>
      </c>
      <c r="H35" s="49">
        <f t="shared" si="2"/>
        <v>0</v>
      </c>
    </row>
    <row r="36" spans="1:8" ht="31.5">
      <c r="A36" s="25"/>
      <c r="B36" s="26" t="s">
        <v>50</v>
      </c>
      <c r="C36" s="50">
        <v>2346.217</v>
      </c>
      <c r="D36" s="50">
        <v>3470.614</v>
      </c>
      <c r="E36" s="50">
        <v>2661.394</v>
      </c>
      <c r="F36" s="11">
        <f t="shared" si="1"/>
        <v>76.68366461957451</v>
      </c>
      <c r="G36" s="50">
        <v>3470.614</v>
      </c>
      <c r="H36" s="49">
        <f t="shared" si="2"/>
        <v>0</v>
      </c>
    </row>
    <row r="37" spans="1:8" ht="12.75">
      <c r="A37" s="25"/>
      <c r="B37" s="26" t="s">
        <v>51</v>
      </c>
      <c r="C37" s="50">
        <v>23</v>
      </c>
      <c r="D37" s="50">
        <v>16.25</v>
      </c>
      <c r="E37" s="50">
        <v>16.25</v>
      </c>
      <c r="F37" s="11">
        <f t="shared" si="1"/>
        <v>100</v>
      </c>
      <c r="G37" s="50">
        <v>16.25</v>
      </c>
      <c r="H37" s="49">
        <f t="shared" si="2"/>
        <v>0</v>
      </c>
    </row>
    <row r="38" spans="1:8" ht="21">
      <c r="A38" s="25"/>
      <c r="B38" s="26" t="s">
        <v>52</v>
      </c>
      <c r="C38" s="50">
        <v>29.793</v>
      </c>
      <c r="D38" s="50">
        <v>31.992</v>
      </c>
      <c r="E38" s="50">
        <v>31.992</v>
      </c>
      <c r="F38" s="11">
        <f t="shared" si="1"/>
        <v>100</v>
      </c>
      <c r="G38" s="50">
        <v>31.992</v>
      </c>
      <c r="H38" s="49">
        <f t="shared" si="2"/>
        <v>0</v>
      </c>
    </row>
    <row r="39" spans="1:8" ht="21.75" customHeight="1">
      <c r="A39" s="25"/>
      <c r="B39" s="26" t="s">
        <v>53</v>
      </c>
      <c r="C39" s="50">
        <v>37.025</v>
      </c>
      <c r="D39" s="50">
        <v>20.427</v>
      </c>
      <c r="E39" s="50">
        <v>20.006</v>
      </c>
      <c r="F39" s="11">
        <f t="shared" si="1"/>
        <v>97.9390023008763</v>
      </c>
      <c r="G39" s="50">
        <v>31.12</v>
      </c>
      <c r="H39" s="49">
        <f t="shared" si="2"/>
        <v>10.693000000000001</v>
      </c>
    </row>
    <row r="40" spans="1:8" ht="12.75" hidden="1">
      <c r="A40" s="25"/>
      <c r="B40" s="26"/>
      <c r="C40" s="50"/>
      <c r="D40" s="50"/>
      <c r="E40" s="50"/>
      <c r="F40" s="11" t="e">
        <f t="shared" si="1"/>
        <v>#DIV/0!</v>
      </c>
      <c r="G40" s="50"/>
      <c r="H40" s="49">
        <f t="shared" si="2"/>
        <v>0</v>
      </c>
    </row>
    <row r="41" spans="1:8" ht="12.75" hidden="1">
      <c r="A41" s="25"/>
      <c r="B41" s="26"/>
      <c r="C41" s="50"/>
      <c r="D41" s="50"/>
      <c r="E41" s="50"/>
      <c r="F41" s="11" t="e">
        <f t="shared" si="1"/>
        <v>#DIV/0!</v>
      </c>
      <c r="G41" s="50"/>
      <c r="H41" s="49">
        <f t="shared" si="2"/>
        <v>0</v>
      </c>
    </row>
    <row r="42" spans="1:8" ht="12.75" hidden="1">
      <c r="A42" s="25"/>
      <c r="B42" s="26"/>
      <c r="C42" s="50"/>
      <c r="D42" s="50"/>
      <c r="E42" s="50"/>
      <c r="F42" s="11" t="e">
        <f t="shared" si="1"/>
        <v>#DIV/0!</v>
      </c>
      <c r="G42" s="50"/>
      <c r="H42" s="49">
        <f t="shared" si="2"/>
        <v>0</v>
      </c>
    </row>
    <row r="43" spans="1:8" ht="12.75" hidden="1">
      <c r="A43" s="25"/>
      <c r="B43" s="20"/>
      <c r="C43" s="50"/>
      <c r="D43" s="50"/>
      <c r="E43" s="50"/>
      <c r="F43" s="11" t="e">
        <f t="shared" si="1"/>
        <v>#DIV/0!</v>
      </c>
      <c r="G43" s="50"/>
      <c r="H43" s="49">
        <f t="shared" si="2"/>
        <v>0</v>
      </c>
    </row>
    <row r="44" spans="1:8" ht="12.75" hidden="1">
      <c r="A44" s="25"/>
      <c r="B44" s="27"/>
      <c r="C44" s="50"/>
      <c r="D44" s="50"/>
      <c r="E44" s="50"/>
      <c r="F44" s="11" t="e">
        <f t="shared" si="1"/>
        <v>#DIV/0!</v>
      </c>
      <c r="G44" s="50"/>
      <c r="H44" s="49">
        <f t="shared" si="2"/>
        <v>0</v>
      </c>
    </row>
    <row r="45" spans="1:8" ht="12.75" hidden="1">
      <c r="A45" s="25"/>
      <c r="B45" s="26"/>
      <c r="C45" s="50"/>
      <c r="D45" s="50"/>
      <c r="E45" s="50"/>
      <c r="F45" s="11" t="e">
        <f t="shared" si="1"/>
        <v>#DIV/0!</v>
      </c>
      <c r="G45" s="50"/>
      <c r="H45" s="49">
        <f t="shared" si="2"/>
        <v>0</v>
      </c>
    </row>
    <row r="46" spans="1:8" ht="12.75" hidden="1">
      <c r="A46" s="28"/>
      <c r="B46" s="26"/>
      <c r="C46" s="50"/>
      <c r="D46" s="50"/>
      <c r="E46" s="50"/>
      <c r="F46" s="11" t="e">
        <f t="shared" si="1"/>
        <v>#DIV/0!</v>
      </c>
      <c r="G46" s="50"/>
      <c r="H46" s="49">
        <f t="shared" si="2"/>
        <v>0</v>
      </c>
    </row>
    <row r="47" spans="1:8" ht="12.75" hidden="1">
      <c r="A47" s="28"/>
      <c r="B47" s="26"/>
      <c r="C47" s="50"/>
      <c r="D47" s="50"/>
      <c r="E47" s="50"/>
      <c r="F47" s="11" t="e">
        <f t="shared" si="1"/>
        <v>#DIV/0!</v>
      </c>
      <c r="G47" s="50"/>
      <c r="H47" s="49">
        <f t="shared" si="2"/>
        <v>0</v>
      </c>
    </row>
    <row r="48" spans="1:8" ht="12.75">
      <c r="A48" s="29"/>
      <c r="B48" s="9" t="s">
        <v>13</v>
      </c>
      <c r="C48" s="56">
        <f>C30</f>
        <v>10735.107</v>
      </c>
      <c r="D48" s="56">
        <f>D30</f>
        <v>8415.618</v>
      </c>
      <c r="E48" s="56">
        <f>E30</f>
        <v>7448.397</v>
      </c>
      <c r="F48" s="11">
        <f t="shared" si="1"/>
        <v>88.50683336624832</v>
      </c>
      <c r="G48" s="56">
        <f>G30</f>
        <v>8426.311000000002</v>
      </c>
      <c r="H48" s="49">
        <f t="shared" si="2"/>
        <v>10.69300000000112</v>
      </c>
    </row>
    <row r="49" spans="1:8" ht="12.75">
      <c r="A49" s="29"/>
      <c r="B49" s="9" t="s">
        <v>14</v>
      </c>
      <c r="C49" s="60">
        <f>C28-C48</f>
        <v>-5.388999999999214</v>
      </c>
      <c r="D49" s="60">
        <f>D28-D48</f>
        <v>-10.577000000001135</v>
      </c>
      <c r="E49" s="60">
        <f>E28-E48</f>
        <v>110.82899999999881</v>
      </c>
      <c r="F49" s="11">
        <f t="shared" si="1"/>
        <v>-1047.830197598439</v>
      </c>
      <c r="G49" s="60">
        <f>G28-G48</f>
        <v>-21.270000000002256</v>
      </c>
      <c r="H49" s="49">
        <f t="shared" si="2"/>
        <v>-10.69300000000112</v>
      </c>
    </row>
    <row r="50" spans="1:8" ht="12.75">
      <c r="A50" s="30"/>
      <c r="B50" s="5"/>
      <c r="C50" s="50"/>
      <c r="D50" s="50"/>
      <c r="E50" s="50"/>
      <c r="F50" s="11" t="e">
        <f t="shared" si="1"/>
        <v>#DIV/0!</v>
      </c>
      <c r="G50" s="50"/>
      <c r="H50" s="49">
        <f aca="true" t="shared" si="3" ref="H50:H62">G50-D50</f>
        <v>0</v>
      </c>
    </row>
    <row r="51" spans="1:8" ht="12.75">
      <c r="A51" s="31"/>
      <c r="B51" s="32"/>
      <c r="C51" s="50"/>
      <c r="D51" s="50"/>
      <c r="E51" s="50"/>
      <c r="F51" s="11" t="e">
        <f t="shared" si="1"/>
        <v>#DIV/0!</v>
      </c>
      <c r="G51" s="50"/>
      <c r="H51" s="49">
        <f t="shared" si="3"/>
        <v>0</v>
      </c>
    </row>
    <row r="52" spans="1:8" ht="12.75">
      <c r="A52" s="8" t="s">
        <v>15</v>
      </c>
      <c r="B52" s="9" t="s">
        <v>16</v>
      </c>
      <c r="C52" s="56">
        <f>C54+C55+C58+C61</f>
        <v>0</v>
      </c>
      <c r="D52" s="56">
        <f>D54+D55+D58+D61</f>
        <v>0</v>
      </c>
      <c r="E52" s="56">
        <f>E54+E55+E58+E61</f>
        <v>0</v>
      </c>
      <c r="F52" s="11" t="e">
        <f t="shared" si="1"/>
        <v>#DIV/0!</v>
      </c>
      <c r="G52" s="56">
        <f>G54+G55+G58+G61</f>
        <v>0</v>
      </c>
      <c r="H52" s="49">
        <v>0</v>
      </c>
    </row>
    <row r="53" spans="1:8" ht="12.75">
      <c r="A53" s="33"/>
      <c r="B53" s="16" t="s">
        <v>17</v>
      </c>
      <c r="C53" s="50"/>
      <c r="D53" s="50"/>
      <c r="E53" s="50"/>
      <c r="F53" s="11" t="e">
        <f t="shared" si="1"/>
        <v>#DIV/0!</v>
      </c>
      <c r="G53" s="50"/>
      <c r="H53" s="49">
        <f t="shared" si="3"/>
        <v>0</v>
      </c>
    </row>
    <row r="54" spans="1:8" ht="12.75">
      <c r="A54" s="33" t="s">
        <v>11</v>
      </c>
      <c r="B54" s="19" t="s">
        <v>18</v>
      </c>
      <c r="C54" s="52"/>
      <c r="D54" s="52"/>
      <c r="E54" s="52"/>
      <c r="F54" s="11" t="e">
        <f t="shared" si="1"/>
        <v>#DIV/0!</v>
      </c>
      <c r="G54" s="52"/>
      <c r="H54" s="49">
        <v>0</v>
      </c>
    </row>
    <row r="55" spans="1:8" ht="12.75">
      <c r="A55" s="34" t="s">
        <v>12</v>
      </c>
      <c r="B55" s="9" t="s">
        <v>27</v>
      </c>
      <c r="C55" s="48">
        <f>C56-C57</f>
        <v>0</v>
      </c>
      <c r="D55" s="48">
        <f>SUM(D56-D57)</f>
        <v>0</v>
      </c>
      <c r="E55" s="48">
        <f>E56-E57</f>
        <v>0</v>
      </c>
      <c r="F55" s="11" t="e">
        <f t="shared" si="1"/>
        <v>#DIV/0!</v>
      </c>
      <c r="G55" s="48">
        <f>G56-G57</f>
        <v>0</v>
      </c>
      <c r="H55" s="49">
        <f t="shared" si="3"/>
        <v>0</v>
      </c>
    </row>
    <row r="56" spans="1:8" ht="12.75">
      <c r="A56" s="15"/>
      <c r="B56" s="16" t="s">
        <v>19</v>
      </c>
      <c r="C56" s="50"/>
      <c r="D56" s="50"/>
      <c r="E56" s="50"/>
      <c r="F56" s="11" t="e">
        <f t="shared" si="1"/>
        <v>#DIV/0!</v>
      </c>
      <c r="G56" s="50"/>
      <c r="H56" s="49">
        <f t="shared" si="3"/>
        <v>0</v>
      </c>
    </row>
    <row r="57" spans="1:8" ht="12.75">
      <c r="A57" s="15"/>
      <c r="B57" s="16" t="s">
        <v>20</v>
      </c>
      <c r="C57" s="50"/>
      <c r="D57" s="50"/>
      <c r="E57" s="50"/>
      <c r="F57" s="11" t="e">
        <f t="shared" si="1"/>
        <v>#DIV/0!</v>
      </c>
      <c r="G57" s="50"/>
      <c r="H57" s="49">
        <f t="shared" si="3"/>
        <v>0</v>
      </c>
    </row>
    <row r="58" spans="1:8" ht="12.75">
      <c r="A58" s="34" t="s">
        <v>21</v>
      </c>
      <c r="B58" s="9" t="s">
        <v>22</v>
      </c>
      <c r="C58" s="48">
        <f>C59-C60</f>
        <v>0</v>
      </c>
      <c r="D58" s="48">
        <f>D59-D60</f>
        <v>0</v>
      </c>
      <c r="E58" s="48">
        <f>E59-E60</f>
        <v>0</v>
      </c>
      <c r="F58" s="11" t="e">
        <f t="shared" si="1"/>
        <v>#DIV/0!</v>
      </c>
      <c r="G58" s="48">
        <f>G59-G60</f>
        <v>0</v>
      </c>
      <c r="H58" s="49">
        <f t="shared" si="3"/>
        <v>0</v>
      </c>
    </row>
    <row r="59" spans="1:8" ht="12.75">
      <c r="A59" s="15"/>
      <c r="B59" s="16" t="s">
        <v>19</v>
      </c>
      <c r="C59" s="50">
        <v>0</v>
      </c>
      <c r="D59" s="50"/>
      <c r="E59" s="50">
        <v>0</v>
      </c>
      <c r="F59" s="11" t="e">
        <f t="shared" si="1"/>
        <v>#DIV/0!</v>
      </c>
      <c r="G59" s="50"/>
      <c r="H59" s="49">
        <f t="shared" si="3"/>
        <v>0</v>
      </c>
    </row>
    <row r="60" spans="1:8" ht="12.75">
      <c r="A60" s="15"/>
      <c r="B60" s="16" t="s">
        <v>20</v>
      </c>
      <c r="C60" s="50">
        <v>0</v>
      </c>
      <c r="D60" s="50">
        <v>0</v>
      </c>
      <c r="E60" s="50">
        <v>0</v>
      </c>
      <c r="F60" s="11" t="e">
        <f t="shared" si="1"/>
        <v>#DIV/0!</v>
      </c>
      <c r="G60" s="50">
        <v>0</v>
      </c>
      <c r="H60" s="49">
        <f t="shared" si="3"/>
        <v>0</v>
      </c>
    </row>
    <row r="61" spans="1:8" ht="12.75">
      <c r="A61" s="34" t="s">
        <v>23</v>
      </c>
      <c r="B61" s="9" t="s">
        <v>24</v>
      </c>
      <c r="C61" s="10"/>
      <c r="D61" s="10"/>
      <c r="E61" s="10"/>
      <c r="F61" s="11" t="e">
        <f t="shared" si="1"/>
        <v>#DIV/0!</v>
      </c>
      <c r="G61" s="48"/>
      <c r="H61" s="49">
        <f t="shared" si="3"/>
        <v>0</v>
      </c>
    </row>
    <row r="62" spans="1:8" ht="12.75">
      <c r="A62" s="34" t="s">
        <v>25</v>
      </c>
      <c r="B62" s="9" t="s">
        <v>26</v>
      </c>
      <c r="C62" s="10"/>
      <c r="D62" s="10"/>
      <c r="E62" s="10"/>
      <c r="F62" s="11" t="e">
        <f t="shared" si="1"/>
        <v>#DIV/0!</v>
      </c>
      <c r="G62" s="48"/>
      <c r="H62" s="49">
        <f t="shared" si="3"/>
        <v>0</v>
      </c>
    </row>
    <row r="63" spans="1:8" ht="12.75">
      <c r="A63" s="35"/>
      <c r="B63" s="36"/>
      <c r="C63" s="37"/>
      <c r="D63" s="37"/>
      <c r="E63" s="37"/>
      <c r="F63" s="38"/>
      <c r="G63" s="37"/>
      <c r="H63" s="39"/>
    </row>
    <row r="64" spans="1:8" ht="12.75" customHeight="1">
      <c r="A64" s="63"/>
      <c r="B64" s="63"/>
      <c r="C64" s="63"/>
      <c r="D64" s="63"/>
      <c r="E64" s="63"/>
      <c r="F64" s="63"/>
      <c r="G64" s="63"/>
      <c r="H64" s="63"/>
    </row>
    <row r="65" spans="1:8" s="43" customFormat="1" ht="15">
      <c r="A65" s="40"/>
      <c r="B65" s="69" t="s">
        <v>47</v>
      </c>
      <c r="C65" s="69"/>
      <c r="D65" s="41"/>
      <c r="E65" s="41"/>
      <c r="F65" s="42"/>
      <c r="G65" s="41"/>
      <c r="H65" s="41"/>
    </row>
    <row r="66" spans="1:8" s="43" customFormat="1" ht="15.75" customHeight="1">
      <c r="A66" s="40"/>
      <c r="B66" s="44" t="s">
        <v>63</v>
      </c>
      <c r="C66" s="45"/>
      <c r="D66" s="41"/>
      <c r="E66" s="64" t="s">
        <v>64</v>
      </c>
      <c r="F66" s="64"/>
      <c r="G66" s="41"/>
      <c r="H66" s="41"/>
    </row>
    <row r="67" spans="1:8" ht="12.75">
      <c r="A67" s="1"/>
      <c r="B67" s="2"/>
      <c r="C67" s="3"/>
      <c r="D67" s="3"/>
      <c r="E67" s="3"/>
      <c r="F67" s="4"/>
      <c r="G67" s="3"/>
      <c r="H67" s="3"/>
    </row>
  </sheetData>
  <sheetProtection/>
  <mergeCells count="14">
    <mergeCell ref="A3:H3"/>
    <mergeCell ref="A4:H4"/>
    <mergeCell ref="A5:A7"/>
    <mergeCell ref="B5:B7"/>
    <mergeCell ref="B65:C65"/>
    <mergeCell ref="C5:C7"/>
    <mergeCell ref="D5:H5"/>
    <mergeCell ref="D6:D7"/>
    <mergeCell ref="E6:E7"/>
    <mergeCell ref="F6:F7"/>
    <mergeCell ref="G6:G7"/>
    <mergeCell ref="H6:H7"/>
    <mergeCell ref="A64:H64"/>
    <mergeCell ref="E66:F66"/>
  </mergeCells>
  <printOptions/>
  <pageMargins left="0.7086614173228347" right="0.1968503937007874" top="0.196850393700787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xalera</cp:lastModifiedBy>
  <cp:lastPrinted>2018-11-13T01:33:29Z</cp:lastPrinted>
  <dcterms:created xsi:type="dcterms:W3CDTF">2009-04-29T13:22:24Z</dcterms:created>
  <dcterms:modified xsi:type="dcterms:W3CDTF">2019-11-14T05:43:53Z</dcterms:modified>
  <cp:category/>
  <cp:version/>
  <cp:contentType/>
  <cp:contentStatus/>
</cp:coreProperties>
</file>